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330" activeTab="0"/>
  </bookViews>
  <sheets>
    <sheet name="Производство ТЭ_всего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<sst xmlns="http://schemas.openxmlformats.org/spreadsheetml/2006/main" count="31" uniqueCount="31">
  <si>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Фактические и плановые показатели  тепловой энергии за  2016 год по  ООО "СОЦИУМ-СООРУЖЕНИЕ"   г. Москва. </t>
  </si>
  <si>
    <t>Организация</t>
  </si>
  <si>
    <t>Выработка
тепловой
энергии, Гкал</t>
  </si>
  <si>
    <t>Собственные
нужды
источника, Гкал
тепла</t>
  </si>
  <si>
    <t>Объем отпуска ТЭ по приборам учета</t>
  </si>
  <si>
    <t>Отпуск с
коллекторов, Гкал</t>
  </si>
  <si>
    <t>Потери (6,71%), Гкал</t>
  </si>
  <si>
    <t>Полезный 
отпуск всего, Гкал</t>
  </si>
  <si>
    <t>в том числе, Гкал</t>
  </si>
  <si>
    <t>тариф,
руб./Гкал</t>
  </si>
  <si>
    <t>Сумма
без НДС,
руб.</t>
  </si>
  <si>
    <t>Сумма
с НДС,
руб.</t>
  </si>
  <si>
    <t>На хозяйственные
и производственные
нужды</t>
  </si>
  <si>
    <t>отпуск с коллекторов</t>
  </si>
  <si>
    <t xml:space="preserve"> Отпуск конечному потребителю</t>
  </si>
  <si>
    <t>Конечному потребителю</t>
  </si>
  <si>
    <t>Энерго-снабжающей организации</t>
  </si>
  <si>
    <t>ООО "СОЦИУМ-СООРУЖЕНИЕ"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</si>
  <si>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</si>
  <si>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</si>
  <si>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</si>
  <si>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</si>
  <si>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</si>
  <si>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</si>
  <si>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</si>
  <si>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</si>
  <si>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</si>
  <si>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</si>
  <si>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</si>
  <si>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</si>
  <si>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за год: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</si>
</sst>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0_р_._-;\-* #,##0.000_р_._-;_-* &quot;-&quot;??_р_._-;_-@_-"/>
    <numFmt numFmtId="165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name val="Calibri"/>
      <family val="1"/>
    </font>
    <font>
      <sz val="10"/>
      <name val="Calibr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51" fillId="0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right"/>
    </xf>
    <xf numFmtId="0" fontId="10" fillId="33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wrapText="1"/>
    </xf>
    <xf numFmtId="0" fontId="52" fillId="0" borderId="12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wrapText="1"/>
    </xf>
    <xf numFmtId="0" fontId="11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2" fillId="0" borderId="16" xfId="0" applyFont="1" applyFill="1" applyBorder="1" applyAlignment="1">
      <alignment horizontal="left" vertical="center" wrapText="1"/>
    </xf>
    <xf numFmtId="164" fontId="9" fillId="33" borderId="16" xfId="0" applyNumberFormat="1" applyFont="1" applyFill="1" applyBorder="1" applyAlignment="1">
      <alignment horizontal="right" vertical="center" wrapText="1"/>
    </xf>
    <xf numFmtId="164" fontId="9" fillId="33" borderId="17" xfId="0" applyNumberFormat="1" applyFont="1" applyFill="1" applyBorder="1" applyAlignment="1">
      <alignment horizontal="right" vertical="center" wrapText="1"/>
    </xf>
    <xf numFmtId="164" fontId="9" fillId="4" borderId="18" xfId="0" applyNumberFormat="1" applyFont="1" applyFill="1" applyBorder="1" applyAlignment="1">
      <alignment horizontal="right" vertical="center" wrapText="1"/>
    </xf>
    <xf numFmtId="164" fontId="9" fillId="33" borderId="19" xfId="0" applyNumberFormat="1" applyFont="1" applyFill="1" applyBorder="1" applyAlignment="1">
      <alignment horizontal="right" vertical="center" wrapText="1"/>
    </xf>
    <xf numFmtId="165" fontId="9" fillId="33" borderId="16" xfId="0" applyNumberFormat="1" applyFont="1" applyFill="1" applyBorder="1" applyAlignment="1">
      <alignment horizontal="right" vertical="center" wrapText="1"/>
    </xf>
    <xf numFmtId="165" fontId="9" fillId="33" borderId="17" xfId="0" applyNumberFormat="1" applyFont="1" applyFill="1" applyBorder="1" applyAlignment="1">
      <alignment horizontal="right" vertical="center" wrapText="1"/>
    </xf>
    <xf numFmtId="165" fontId="9" fillId="33" borderId="18" xfId="0" applyNumberFormat="1" applyFont="1" applyFill="1" applyBorder="1" applyAlignment="1">
      <alignment horizontal="right" vertical="center" wrapText="1"/>
    </xf>
    <xf numFmtId="0" fontId="52" fillId="0" borderId="20" xfId="0" applyFont="1" applyFill="1" applyBorder="1" applyAlignment="1">
      <alignment horizontal="left" vertical="center" wrapText="1"/>
    </xf>
    <xf numFmtId="164" fontId="9" fillId="33" borderId="20" xfId="0" applyNumberFormat="1" applyFont="1" applyFill="1" applyBorder="1" applyAlignment="1">
      <alignment horizontal="right" vertical="center" wrapText="1"/>
    </xf>
    <xf numFmtId="164" fontId="9" fillId="33" borderId="21" xfId="0" applyNumberFormat="1" applyFont="1" applyFill="1" applyBorder="1" applyAlignment="1">
      <alignment horizontal="right" vertical="center" wrapText="1"/>
    </xf>
    <xf numFmtId="164" fontId="9" fillId="4" borderId="22" xfId="0" applyNumberFormat="1" applyFont="1" applyFill="1" applyBorder="1" applyAlignment="1">
      <alignment horizontal="right" vertical="center" wrapText="1"/>
    </xf>
    <xf numFmtId="164" fontId="9" fillId="33" borderId="23" xfId="0" applyNumberFormat="1" applyFont="1" applyFill="1" applyBorder="1" applyAlignment="1">
      <alignment horizontal="right" vertical="center" wrapText="1"/>
    </xf>
    <xf numFmtId="165" fontId="9" fillId="33" borderId="20" xfId="0" applyNumberFormat="1" applyFont="1" applyFill="1" applyBorder="1" applyAlignment="1">
      <alignment horizontal="right" vertical="center" wrapText="1"/>
    </xf>
    <xf numFmtId="165" fontId="9" fillId="33" borderId="21" xfId="0" applyNumberFormat="1" applyFont="1" applyFill="1" applyBorder="1" applyAlignment="1">
      <alignment horizontal="right" vertical="center" wrapText="1"/>
    </xf>
    <xf numFmtId="165" fontId="9" fillId="33" borderId="22" xfId="0" applyNumberFormat="1" applyFont="1" applyFill="1" applyBorder="1" applyAlignment="1">
      <alignment horizontal="right" vertical="center" wrapText="1"/>
    </xf>
    <xf numFmtId="164" fontId="9" fillId="0" borderId="20" xfId="0" applyNumberFormat="1" applyFont="1" applyBorder="1" applyAlignment="1">
      <alignment horizontal="right" vertical="center" wrapText="1"/>
    </xf>
    <xf numFmtId="164" fontId="9" fillId="0" borderId="21" xfId="0" applyNumberFormat="1" applyFont="1" applyBorder="1" applyAlignment="1">
      <alignment horizontal="right" vertical="center" wrapText="1"/>
    </xf>
    <xf numFmtId="0" fontId="52" fillId="33" borderId="2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52" fillId="0" borderId="10" xfId="0" applyFont="1" applyFill="1" applyBorder="1" applyAlignment="1">
      <alignment horizontal="left" vertical="center" wrapText="1"/>
    </xf>
    <xf numFmtId="164" fontId="9" fillId="33" borderId="10" xfId="0" applyNumberFormat="1" applyFont="1" applyFill="1" applyBorder="1" applyAlignment="1">
      <alignment horizontal="right" vertical="center" wrapText="1"/>
    </xf>
    <xf numFmtId="164" fontId="9" fillId="0" borderId="24" xfId="0" applyNumberFormat="1" applyFont="1" applyBorder="1" applyAlignment="1">
      <alignment horizontal="right" vertical="center" wrapText="1"/>
    </xf>
    <xf numFmtId="164" fontId="9" fillId="4" borderId="25" xfId="0" applyNumberFormat="1" applyFont="1" applyFill="1" applyBorder="1" applyAlignment="1">
      <alignment horizontal="right" vertical="center" wrapText="1"/>
    </xf>
    <xf numFmtId="165" fontId="9" fillId="33" borderId="26" xfId="0" applyNumberFormat="1" applyFont="1" applyFill="1" applyBorder="1" applyAlignment="1">
      <alignment horizontal="right" vertical="center" wrapText="1"/>
    </xf>
    <xf numFmtId="165" fontId="9" fillId="33" borderId="10" xfId="0" applyNumberFormat="1" applyFont="1" applyFill="1" applyBorder="1" applyAlignment="1">
      <alignment horizontal="right" vertical="center" wrapText="1"/>
    </xf>
    <xf numFmtId="165" fontId="9" fillId="33" borderId="24" xfId="0" applyNumberFormat="1" applyFont="1" applyFill="1" applyBorder="1" applyAlignment="1">
      <alignment horizontal="right" vertical="center" wrapText="1"/>
    </xf>
    <xf numFmtId="165" fontId="9" fillId="33" borderId="25" xfId="0" applyNumberFormat="1" applyFont="1" applyFill="1" applyBorder="1" applyAlignment="1">
      <alignment horizontal="right" vertical="center" wrapText="1"/>
    </xf>
    <xf numFmtId="0" fontId="52" fillId="0" borderId="27" xfId="0" applyFont="1" applyFill="1" applyBorder="1" applyAlignment="1">
      <alignment horizontal="left" vertical="center" wrapText="1"/>
    </xf>
    <xf numFmtId="0" fontId="52" fillId="0" borderId="28" xfId="0" applyFont="1" applyFill="1" applyBorder="1" applyAlignment="1">
      <alignment horizontal="left" vertical="center" wrapText="1"/>
    </xf>
    <xf numFmtId="165" fontId="9" fillId="0" borderId="28" xfId="0" applyNumberFormat="1" applyFont="1" applyBorder="1" applyAlignment="1">
      <alignment horizontal="right" vertical="center" wrapText="1"/>
    </xf>
    <xf numFmtId="165" fontId="52" fillId="0" borderId="28" xfId="0" applyNumberFormat="1" applyFont="1" applyBorder="1" applyAlignment="1">
      <alignment horizontal="right" vertical="center" wrapText="1"/>
    </xf>
    <xf numFmtId="165" fontId="9" fillId="33" borderId="28" xfId="0" applyNumberFormat="1" applyFont="1" applyFill="1" applyBorder="1" applyAlignment="1">
      <alignment horizontal="right" vertical="center" wrapText="1"/>
    </xf>
    <xf numFmtId="165" fontId="52" fillId="0" borderId="29" xfId="0" applyNumberFormat="1" applyFont="1" applyBorder="1" applyAlignment="1">
      <alignment horizontal="right" vertical="center" wrapText="1"/>
    </xf>
    <xf numFmtId="165" fontId="9" fillId="4" borderId="14" xfId="0" applyNumberFormat="1" applyFont="1" applyFill="1" applyBorder="1" applyAlignment="1">
      <alignment horizontal="right" vertical="center" wrapText="1"/>
    </xf>
    <xf numFmtId="165" fontId="9" fillId="33" borderId="30" xfId="0" applyNumberFormat="1" applyFont="1" applyFill="1" applyBorder="1" applyAlignment="1">
      <alignment horizontal="right" vertical="center" wrapText="1"/>
    </xf>
    <xf numFmtId="165" fontId="0" fillId="0" borderId="28" xfId="0" applyNumberFormat="1" applyBorder="1" applyAlignment="1">
      <alignment wrapText="1"/>
    </xf>
    <xf numFmtId="165" fontId="0" fillId="0" borderId="29" xfId="0" applyNumberFormat="1" applyBorder="1" applyAlignment="1">
      <alignment wrapText="1"/>
    </xf>
    <xf numFmtId="165" fontId="0" fillId="0" borderId="31" xfId="0" applyNumberFormat="1" applyBorder="1" applyAlignment="1">
      <alignment wrapText="1"/>
    </xf>
    <xf numFmtId="0" fontId="52" fillId="0" borderId="26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165" fontId="14" fillId="0" borderId="10" xfId="0" applyNumberFormat="1" applyFont="1" applyBorder="1" applyAlignment="1">
      <alignment horizontal="right" vertical="center" wrapText="1"/>
    </xf>
    <xf numFmtId="165" fontId="40" fillId="0" borderId="10" xfId="0" applyNumberFormat="1" applyFont="1" applyBorder="1" applyAlignment="1">
      <alignment horizontal="right" vertical="center" wrapText="1"/>
    </xf>
    <xf numFmtId="165" fontId="40" fillId="0" borderId="24" xfId="0" applyNumberFormat="1" applyFont="1" applyBorder="1" applyAlignment="1">
      <alignment horizontal="right" vertical="center" wrapText="1"/>
    </xf>
    <xf numFmtId="165" fontId="40" fillId="4" borderId="25" xfId="0" applyNumberFormat="1" applyFont="1" applyFill="1" applyBorder="1" applyAlignment="1">
      <alignment horizontal="right" vertical="center" wrapText="1"/>
    </xf>
    <xf numFmtId="165" fontId="40" fillId="0" borderId="32" xfId="0" applyNumberFormat="1" applyFont="1" applyBorder="1" applyAlignment="1">
      <alignment horizontal="right" vertical="center" wrapText="1"/>
    </xf>
    <xf numFmtId="165" fontId="40" fillId="0" borderId="25" xfId="0" applyNumberFormat="1" applyFont="1" applyBorder="1" applyAlignment="1">
      <alignment horizontal="right" vertical="center" wrapText="1"/>
    </xf>
    <xf numFmtId="0" fontId="16" fillId="0" borderId="0" xfId="0" applyFont="1" applyAlignment="1">
      <alignment/>
    </xf>
    <xf numFmtId="0" fontId="54" fillId="0" borderId="19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/>
    </xf>
    <xf numFmtId="0" fontId="52" fillId="0" borderId="38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39" xfId="0" applyFont="1" applyFill="1" applyBorder="1" applyAlignment="1">
      <alignment horizontal="center" vertical="center" wrapText="1"/>
    </xf>
    <xf numFmtId="0" fontId="52" fillId="0" borderId="40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37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10" fillId="33" borderId="43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4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2"/>
  <sheetViews>
    <sheetView tabSelected="1" zoomScale="73" zoomScaleNormal="73" zoomScalePageLayoutView="0" workbookViewId="0" topLeftCell="A1">
      <selection activeCell="N30" sqref="N30"/>
    </sheetView>
  </sheetViews>
  <sheetFormatPr defaultColWidth="9.140625" defaultRowHeight="15" outlineLevelCol="1"/>
  <cols>
    <col min="1" max="1" width="0.9921875" style="0" customWidth="1"/>
    <col min="2" max="2" width="17.28125" style="0" customWidth="1"/>
    <col min="3" max="3" width="15.140625" style="0" customWidth="1"/>
    <col min="4" max="4" width="17.421875" style="0" customWidth="1"/>
    <col min="5" max="5" width="16.140625" style="0" bestFit="1" customWidth="1"/>
    <col min="6" max="6" width="16.140625" style="0" hidden="1" customWidth="1"/>
    <col min="7" max="7" width="12.140625" style="0" customWidth="1"/>
    <col min="8" max="8" width="11.7109375" style="0" customWidth="1"/>
    <col min="9" max="9" width="12.140625" style="0" bestFit="1" customWidth="1"/>
    <col min="10" max="10" width="17.8515625" style="0" hidden="1" customWidth="1" outlineLevel="1"/>
    <col min="11" max="11" width="11.7109375" style="0" hidden="1" customWidth="1" outlineLevel="1"/>
    <col min="12" max="12" width="11.28125" style="0" hidden="1" customWidth="1" outlineLevel="1"/>
    <col min="13" max="13" width="11.8515625" style="0" hidden="1" customWidth="1" outlineLevel="1"/>
    <col min="14" max="14" width="11.00390625" style="0" customWidth="1" collapsed="1"/>
    <col min="15" max="15" width="17.140625" style="0" customWidth="1"/>
    <col min="16" max="16" width="17.7109375" style="0" customWidth="1"/>
  </cols>
  <sheetData>
    <row r="2" spans="2:10" ht="20.25" customHeight="1">
      <c r="B2" s="1" t="s">
        <v>0</v>
      </c>
      <c r="C2" s="2"/>
      <c r="D2" s="3"/>
      <c r="E2" s="3"/>
      <c r="F2" s="3"/>
      <c r="G2" s="3"/>
      <c r="H2" s="3"/>
      <c r="I2" s="4"/>
      <c r="J2" s="4"/>
    </row>
    <row r="3" spans="2:13" ht="54" customHeight="1" thickBot="1">
      <c r="B3" s="5"/>
      <c r="C3" s="5"/>
      <c r="D3" s="4"/>
      <c r="E3" s="4"/>
      <c r="F3" s="4"/>
      <c r="G3" s="4"/>
      <c r="H3" s="4"/>
      <c r="I3" s="4"/>
      <c r="J3" s="4"/>
      <c r="K3" s="84"/>
      <c r="L3" s="84"/>
      <c r="M3" s="6"/>
    </row>
    <row r="4" spans="2:16" ht="15" customHeight="1">
      <c r="B4" s="85" t="s">
        <v>1</v>
      </c>
      <c r="C4" s="88">
        <v>2016</v>
      </c>
      <c r="D4" s="91" t="s">
        <v>2</v>
      </c>
      <c r="E4" s="94" t="s">
        <v>3</v>
      </c>
      <c r="F4" s="94" t="s">
        <v>4</v>
      </c>
      <c r="G4" s="94" t="s">
        <v>5</v>
      </c>
      <c r="H4" s="97" t="s">
        <v>6</v>
      </c>
      <c r="I4" s="100" t="s">
        <v>7</v>
      </c>
      <c r="J4" s="103" t="s">
        <v>8</v>
      </c>
      <c r="K4" s="104"/>
      <c r="L4" s="104"/>
      <c r="M4" s="104"/>
      <c r="N4" s="69" t="s">
        <v>9</v>
      </c>
      <c r="O4" s="72" t="s">
        <v>10</v>
      </c>
      <c r="P4" s="75" t="s">
        <v>11</v>
      </c>
    </row>
    <row r="5" spans="2:16" ht="15">
      <c r="B5" s="86"/>
      <c r="C5" s="89"/>
      <c r="D5" s="92"/>
      <c r="E5" s="95"/>
      <c r="F5" s="95"/>
      <c r="G5" s="95"/>
      <c r="H5" s="98"/>
      <c r="I5" s="101"/>
      <c r="J5" s="78" t="s">
        <v>12</v>
      </c>
      <c r="K5" s="80" t="s">
        <v>13</v>
      </c>
      <c r="L5" s="81"/>
      <c r="M5" s="82" t="s">
        <v>14</v>
      </c>
      <c r="N5" s="70"/>
      <c r="O5" s="73"/>
      <c r="P5" s="76"/>
    </row>
    <row r="6" spans="2:16" ht="66" customHeight="1" thickBot="1">
      <c r="B6" s="87"/>
      <c r="C6" s="90"/>
      <c r="D6" s="93"/>
      <c r="E6" s="96"/>
      <c r="F6" s="96"/>
      <c r="G6" s="96"/>
      <c r="H6" s="99"/>
      <c r="I6" s="102"/>
      <c r="J6" s="79"/>
      <c r="K6" s="7" t="s">
        <v>15</v>
      </c>
      <c r="L6" s="7" t="s">
        <v>16</v>
      </c>
      <c r="M6" s="83"/>
      <c r="N6" s="71"/>
      <c r="O6" s="74"/>
      <c r="P6" s="77"/>
    </row>
    <row r="7" spans="2:16" ht="15.75" hidden="1" thickBot="1">
      <c r="B7" s="8">
        <v>1</v>
      </c>
      <c r="C7" s="9"/>
      <c r="D7" s="10">
        <v>2</v>
      </c>
      <c r="E7" s="10">
        <v>3</v>
      </c>
      <c r="F7" s="10"/>
      <c r="G7" s="10">
        <v>4</v>
      </c>
      <c r="H7" s="11">
        <v>5</v>
      </c>
      <c r="I7" s="12">
        <v>6</v>
      </c>
      <c r="J7" s="13">
        <v>7</v>
      </c>
      <c r="K7" s="10">
        <v>9</v>
      </c>
      <c r="L7" s="10">
        <v>10</v>
      </c>
      <c r="M7" s="14">
        <v>11</v>
      </c>
      <c r="N7" s="15"/>
      <c r="O7" s="16"/>
      <c r="P7" s="17"/>
    </row>
    <row r="8" spans="2:16" ht="15">
      <c r="B8" s="66" t="s">
        <v>17</v>
      </c>
      <c r="C8" s="18" t="s">
        <v>18</v>
      </c>
      <c r="D8" s="19">
        <v>5621.526</v>
      </c>
      <c r="E8" s="19">
        <v>82.03</v>
      </c>
      <c r="F8" s="19">
        <v>956.307</v>
      </c>
      <c r="G8" s="19">
        <f>D8-E8</f>
        <v>5539.496</v>
      </c>
      <c r="H8" s="20">
        <v>313.0361949</v>
      </c>
      <c r="I8" s="21">
        <f>ROUND((G8-H8),3)</f>
        <v>5226.46</v>
      </c>
      <c r="J8" s="22">
        <v>0</v>
      </c>
      <c r="K8" s="19">
        <f>G8</f>
        <v>5539.496</v>
      </c>
      <c r="L8" s="19">
        <v>0</v>
      </c>
      <c r="M8" s="19">
        <f>I8</f>
        <v>5226.46</v>
      </c>
      <c r="N8" s="23">
        <v>1576.3</v>
      </c>
      <c r="O8" s="24">
        <f>M8*N8</f>
        <v>8238468.898</v>
      </c>
      <c r="P8" s="25">
        <f>O8*1.18</f>
        <v>9721393.29964</v>
      </c>
    </row>
    <row r="9" spans="2:16" ht="15">
      <c r="B9" s="67"/>
      <c r="C9" s="26" t="s">
        <v>19</v>
      </c>
      <c r="D9" s="27">
        <v>3580.293</v>
      </c>
      <c r="E9" s="27">
        <v>51.496</v>
      </c>
      <c r="F9" s="27">
        <v>653.263</v>
      </c>
      <c r="G9" s="27">
        <f aca="true" t="shared" si="0" ref="G9:G19">D9-E9</f>
        <v>3528.797</v>
      </c>
      <c r="H9" s="28">
        <v>196.403713</v>
      </c>
      <c r="I9" s="29">
        <f aca="true" t="shared" si="1" ref="I9:I19">ROUND((G9-H9),3)</f>
        <v>3332.393</v>
      </c>
      <c r="J9" s="30">
        <v>0</v>
      </c>
      <c r="K9" s="27">
        <f aca="true" t="shared" si="2" ref="K9:K19">G9</f>
        <v>3528.797</v>
      </c>
      <c r="L9" s="27">
        <v>0</v>
      </c>
      <c r="M9" s="27">
        <f aca="true" t="shared" si="3" ref="M9:M19">I9</f>
        <v>3332.393</v>
      </c>
      <c r="N9" s="31">
        <v>1576.3</v>
      </c>
      <c r="O9" s="32">
        <f aca="true" t="shared" si="4" ref="O9:O19">M9*N9</f>
        <v>5252851.0859</v>
      </c>
      <c r="P9" s="33">
        <f aca="true" t="shared" si="5" ref="P9:P19">O9*1.18</f>
        <v>6198364.281362</v>
      </c>
    </row>
    <row r="10" spans="2:16" ht="15">
      <c r="B10" s="67"/>
      <c r="C10" s="26" t="s">
        <v>20</v>
      </c>
      <c r="D10" s="27">
        <v>3785.292</v>
      </c>
      <c r="E10" s="27">
        <v>54.93386690000014</v>
      </c>
      <c r="F10" s="27">
        <v>662.8310000000001</v>
      </c>
      <c r="G10" s="27">
        <f t="shared" si="0"/>
        <v>3730.3581330999996</v>
      </c>
      <c r="H10" s="28">
        <v>209.5171331</v>
      </c>
      <c r="I10" s="29">
        <f t="shared" si="1"/>
        <v>3520.841</v>
      </c>
      <c r="J10" s="30">
        <v>0</v>
      </c>
      <c r="K10" s="27">
        <f t="shared" si="2"/>
        <v>3730.3581330999996</v>
      </c>
      <c r="L10" s="27">
        <v>0</v>
      </c>
      <c r="M10" s="27">
        <f t="shared" si="3"/>
        <v>3520.841</v>
      </c>
      <c r="N10" s="31">
        <v>1576.3</v>
      </c>
      <c r="O10" s="32">
        <f t="shared" si="4"/>
        <v>5549901.6683</v>
      </c>
      <c r="P10" s="33">
        <f t="shared" si="5"/>
        <v>6548883.968594</v>
      </c>
    </row>
    <row r="11" spans="2:16" ht="15">
      <c r="B11" s="67"/>
      <c r="C11" s="26" t="s">
        <v>21</v>
      </c>
      <c r="D11" s="34">
        <v>1836.4389999999999</v>
      </c>
      <c r="E11" s="27">
        <v>26.700321599999576</v>
      </c>
      <c r="F11" s="27">
        <v>339.33500000000004</v>
      </c>
      <c r="G11" s="27">
        <f t="shared" si="0"/>
        <v>1809.7386784000003</v>
      </c>
      <c r="H11" s="35">
        <v>100.45567840000001</v>
      </c>
      <c r="I11" s="29">
        <f t="shared" si="1"/>
        <v>1709.283</v>
      </c>
      <c r="J11" s="30">
        <v>0</v>
      </c>
      <c r="K11" s="27">
        <f t="shared" si="2"/>
        <v>1809.7386784000003</v>
      </c>
      <c r="L11" s="27">
        <v>0</v>
      </c>
      <c r="M11" s="27">
        <f t="shared" si="3"/>
        <v>1709.283</v>
      </c>
      <c r="N11" s="31">
        <v>1576.3</v>
      </c>
      <c r="O11" s="32">
        <f t="shared" si="4"/>
        <v>2694342.7929</v>
      </c>
      <c r="P11" s="33">
        <f t="shared" si="5"/>
        <v>3179324.4956219997</v>
      </c>
    </row>
    <row r="12" spans="2:16" s="37" customFormat="1" ht="15">
      <c r="B12" s="67"/>
      <c r="C12" s="36" t="s">
        <v>22</v>
      </c>
      <c r="D12" s="27">
        <v>272.363</v>
      </c>
      <c r="E12" s="27">
        <v>4.28636901799996</v>
      </c>
      <c r="F12" s="27">
        <v>29.69458</v>
      </c>
      <c r="G12" s="27">
        <f>D12-E12</f>
        <v>268.07663098200004</v>
      </c>
      <c r="H12" s="28">
        <v>16.283050982000002</v>
      </c>
      <c r="I12" s="29">
        <f>ROUND((G12-H12),5)</f>
        <v>251.79358</v>
      </c>
      <c r="J12" s="30">
        <v>0</v>
      </c>
      <c r="K12" s="27">
        <f t="shared" si="2"/>
        <v>268.07663098200004</v>
      </c>
      <c r="L12" s="27">
        <v>0</v>
      </c>
      <c r="M12" s="27">
        <f t="shared" si="3"/>
        <v>251.79358</v>
      </c>
      <c r="N12" s="31">
        <v>1576.3</v>
      </c>
      <c r="O12" s="32">
        <f t="shared" si="4"/>
        <v>396902.220154</v>
      </c>
      <c r="P12" s="33">
        <f t="shared" si="5"/>
        <v>468344.6197817199</v>
      </c>
    </row>
    <row r="13" spans="2:16" ht="15">
      <c r="B13" s="67"/>
      <c r="C13" s="26" t="s">
        <v>23</v>
      </c>
      <c r="D13" s="27">
        <v>244.821</v>
      </c>
      <c r="E13" s="27">
        <v>4.252252899999931</v>
      </c>
      <c r="F13" s="27">
        <v>4.02</v>
      </c>
      <c r="G13" s="27">
        <f t="shared" si="0"/>
        <v>240.56874710000005</v>
      </c>
      <c r="H13" s="35">
        <v>16.1577471</v>
      </c>
      <c r="I13" s="29">
        <f t="shared" si="1"/>
        <v>224.411</v>
      </c>
      <c r="J13" s="30">
        <v>0</v>
      </c>
      <c r="K13" s="27">
        <f t="shared" si="2"/>
        <v>240.56874710000005</v>
      </c>
      <c r="L13" s="27">
        <v>0</v>
      </c>
      <c r="M13" s="27">
        <f t="shared" si="3"/>
        <v>224.411</v>
      </c>
      <c r="N13" s="31">
        <v>1576.3</v>
      </c>
      <c r="O13" s="32">
        <f t="shared" si="4"/>
        <v>353739.05929999996</v>
      </c>
      <c r="P13" s="33">
        <f t="shared" si="5"/>
        <v>417412.08997399994</v>
      </c>
    </row>
    <row r="14" spans="2:16" ht="15">
      <c r="B14" s="67"/>
      <c r="C14" s="26" t="s">
        <v>24</v>
      </c>
      <c r="D14" s="27">
        <v>224.018</v>
      </c>
      <c r="E14" s="27">
        <v>3.9036661999999787</v>
      </c>
      <c r="F14" s="27">
        <v>2.94</v>
      </c>
      <c r="G14" s="27">
        <f t="shared" si="0"/>
        <v>220.11433380000003</v>
      </c>
      <c r="H14" s="35">
        <v>14.834333800000001</v>
      </c>
      <c r="I14" s="29">
        <f t="shared" si="1"/>
        <v>205.28</v>
      </c>
      <c r="J14" s="30">
        <v>0</v>
      </c>
      <c r="K14" s="27">
        <f t="shared" si="2"/>
        <v>220.11433380000003</v>
      </c>
      <c r="L14" s="27">
        <v>0</v>
      </c>
      <c r="M14" s="27">
        <f t="shared" si="3"/>
        <v>205.28</v>
      </c>
      <c r="N14" s="31">
        <v>1666.31</v>
      </c>
      <c r="O14" s="32">
        <f t="shared" si="4"/>
        <v>342060.1168</v>
      </c>
      <c r="P14" s="33">
        <f t="shared" si="5"/>
        <v>403630.937824</v>
      </c>
    </row>
    <row r="15" spans="2:16" ht="15">
      <c r="B15" s="67"/>
      <c r="C15" s="26" t="s">
        <v>25</v>
      </c>
      <c r="D15" s="27">
        <v>115.13426505151175</v>
      </c>
      <c r="E15" s="27">
        <v>3.2972007301520745</v>
      </c>
      <c r="F15" s="27"/>
      <c r="G15" s="27">
        <f t="shared" si="0"/>
        <v>111.83706432135968</v>
      </c>
      <c r="H15" s="35">
        <v>35.4</v>
      </c>
      <c r="I15" s="29">
        <f t="shared" si="1"/>
        <v>76.437</v>
      </c>
      <c r="J15" s="30">
        <v>0</v>
      </c>
      <c r="K15" s="27">
        <f t="shared" si="2"/>
        <v>111.83706432135968</v>
      </c>
      <c r="L15" s="27">
        <v>0</v>
      </c>
      <c r="M15" s="27">
        <f t="shared" si="3"/>
        <v>76.437</v>
      </c>
      <c r="N15" s="31">
        <v>1666.31</v>
      </c>
      <c r="O15" s="32">
        <f t="shared" si="4"/>
        <v>127367.73747</v>
      </c>
      <c r="P15" s="33">
        <f t="shared" si="5"/>
        <v>150293.9302146</v>
      </c>
    </row>
    <row r="16" spans="2:16" ht="15">
      <c r="B16" s="67"/>
      <c r="C16" s="26" t="s">
        <v>26</v>
      </c>
      <c r="D16" s="27">
        <v>157.42124889544434</v>
      </c>
      <c r="E16" s="27">
        <v>3.9711873499919834</v>
      </c>
      <c r="F16" s="27"/>
      <c r="G16" s="27">
        <f t="shared" si="0"/>
        <v>153.45006154545234</v>
      </c>
      <c r="H16" s="35">
        <v>27.4</v>
      </c>
      <c r="I16" s="29">
        <f t="shared" si="1"/>
        <v>126.05</v>
      </c>
      <c r="J16" s="30">
        <v>0</v>
      </c>
      <c r="K16" s="27">
        <f t="shared" si="2"/>
        <v>153.45006154545234</v>
      </c>
      <c r="L16" s="27">
        <v>0</v>
      </c>
      <c r="M16" s="27">
        <f t="shared" si="3"/>
        <v>126.05</v>
      </c>
      <c r="N16" s="31">
        <v>1666.31</v>
      </c>
      <c r="O16" s="32">
        <f t="shared" si="4"/>
        <v>210038.3755</v>
      </c>
      <c r="P16" s="33">
        <f t="shared" si="5"/>
        <v>247845.28308999998</v>
      </c>
    </row>
    <row r="17" spans="2:16" ht="15">
      <c r="B17" s="67"/>
      <c r="C17" s="26" t="s">
        <v>27</v>
      </c>
      <c r="D17" s="27">
        <v>3387.379169056337</v>
      </c>
      <c r="E17" s="27">
        <v>58.961707174484154</v>
      </c>
      <c r="F17" s="27"/>
      <c r="G17" s="27">
        <f t="shared" si="0"/>
        <v>3328.417461881853</v>
      </c>
      <c r="H17" s="35">
        <v>149.7</v>
      </c>
      <c r="I17" s="29">
        <f t="shared" si="1"/>
        <v>3178.717</v>
      </c>
      <c r="J17" s="30">
        <v>0</v>
      </c>
      <c r="K17" s="27">
        <f t="shared" si="2"/>
        <v>3328.417461881853</v>
      </c>
      <c r="L17" s="27">
        <v>0</v>
      </c>
      <c r="M17" s="27">
        <f t="shared" si="3"/>
        <v>3178.717</v>
      </c>
      <c r="N17" s="31">
        <v>1666.31</v>
      </c>
      <c r="O17" s="32">
        <f t="shared" si="4"/>
        <v>5296727.92427</v>
      </c>
      <c r="P17" s="33">
        <f t="shared" si="5"/>
        <v>6250138.9506386</v>
      </c>
    </row>
    <row r="18" spans="2:16" ht="15">
      <c r="B18" s="67"/>
      <c r="C18" s="26" t="s">
        <v>28</v>
      </c>
      <c r="D18" s="27">
        <v>4712.151756435836</v>
      </c>
      <c r="E18" s="27">
        <v>91.54580850775172</v>
      </c>
      <c r="F18" s="27"/>
      <c r="G18" s="27">
        <f t="shared" si="0"/>
        <v>4620.605947928085</v>
      </c>
      <c r="H18" s="35">
        <v>185.6</v>
      </c>
      <c r="I18" s="29">
        <f t="shared" si="1"/>
        <v>4435.006</v>
      </c>
      <c r="J18" s="30">
        <v>0</v>
      </c>
      <c r="K18" s="27">
        <f t="shared" si="2"/>
        <v>4620.605947928085</v>
      </c>
      <c r="L18" s="27">
        <v>0</v>
      </c>
      <c r="M18" s="27">
        <f t="shared" si="3"/>
        <v>4435.006</v>
      </c>
      <c r="N18" s="31">
        <v>1666.31</v>
      </c>
      <c r="O18" s="32">
        <f t="shared" si="4"/>
        <v>7390094.84786</v>
      </c>
      <c r="P18" s="33">
        <f t="shared" si="5"/>
        <v>8720311.9204748</v>
      </c>
    </row>
    <row r="19" spans="2:16" ht="15.75" thickBot="1">
      <c r="B19" s="68"/>
      <c r="C19" s="38" t="s">
        <v>29</v>
      </c>
      <c r="D19" s="39">
        <v>6171.813792515806</v>
      </c>
      <c r="E19" s="39">
        <v>136.49441257908956</v>
      </c>
      <c r="F19" s="39"/>
      <c r="G19" s="39">
        <f t="shared" si="0"/>
        <v>6035.319379936716</v>
      </c>
      <c r="H19" s="40">
        <v>227.9</v>
      </c>
      <c r="I19" s="41">
        <f t="shared" si="1"/>
        <v>5807.419</v>
      </c>
      <c r="J19" s="42">
        <v>0</v>
      </c>
      <c r="K19" s="43">
        <f t="shared" si="2"/>
        <v>6035.319379936716</v>
      </c>
      <c r="L19" s="43">
        <v>0</v>
      </c>
      <c r="M19" s="43">
        <f t="shared" si="3"/>
        <v>5807.419</v>
      </c>
      <c r="N19" s="43">
        <v>1666.31</v>
      </c>
      <c r="O19" s="44">
        <f t="shared" si="4"/>
        <v>9676960.35389</v>
      </c>
      <c r="P19" s="45">
        <f t="shared" si="5"/>
        <v>11418813.2175902</v>
      </c>
    </row>
    <row r="20" spans="2:16" ht="5.25" customHeight="1">
      <c r="B20" s="46"/>
      <c r="C20" s="47"/>
      <c r="D20" s="48"/>
      <c r="E20" s="49"/>
      <c r="F20" s="49"/>
      <c r="G20" s="50"/>
      <c r="H20" s="51"/>
      <c r="I20" s="52"/>
      <c r="J20" s="53"/>
      <c r="K20" s="50"/>
      <c r="L20" s="50"/>
      <c r="M20" s="50"/>
      <c r="N20" s="54"/>
      <c r="O20" s="55"/>
      <c r="P20" s="56"/>
    </row>
    <row r="21" spans="2:16" ht="32.25" customHeight="1" thickBot="1">
      <c r="B21" s="57"/>
      <c r="C21" s="58" t="s">
        <v>30</v>
      </c>
      <c r="D21" s="59">
        <f>SUM(D8:D19)</f>
        <v>30108.652231954933</v>
      </c>
      <c r="E21" s="60">
        <f aca="true" t="shared" si="6" ref="E21:M21">SUM(E8:E19)</f>
        <v>521.872792959469</v>
      </c>
      <c r="F21" s="60">
        <f>SUM(F8:F20)</f>
        <v>2648.39058</v>
      </c>
      <c r="G21" s="60">
        <f t="shared" si="6"/>
        <v>29586.779438995465</v>
      </c>
      <c r="H21" s="61">
        <f t="shared" si="6"/>
        <v>1492.6878512819999</v>
      </c>
      <c r="I21" s="62">
        <f t="shared" si="6"/>
        <v>28094.090579999996</v>
      </c>
      <c r="J21" s="63">
        <f t="shared" si="6"/>
        <v>0</v>
      </c>
      <c r="K21" s="60">
        <f t="shared" si="6"/>
        <v>29586.779438995465</v>
      </c>
      <c r="L21" s="60">
        <f t="shared" si="6"/>
        <v>0</v>
      </c>
      <c r="M21" s="60">
        <f t="shared" si="6"/>
        <v>28094.090579999996</v>
      </c>
      <c r="N21" s="60">
        <v>1612.31</v>
      </c>
      <c r="O21" s="61">
        <f>SUM(O8:O20)</f>
        <v>45529455.080344</v>
      </c>
      <c r="P21" s="64">
        <f>SUM(P8:P20)</f>
        <v>53724756.99480592</v>
      </c>
    </row>
    <row r="22" ht="15">
      <c r="D22" s="65"/>
    </row>
  </sheetData>
  <sheetProtection/>
  <mergeCells count="17">
    <mergeCell ref="K3:L3"/>
    <mergeCell ref="B4:B6"/>
    <mergeCell ref="C4:C6"/>
    <mergeCell ref="D4:D6"/>
    <mergeCell ref="E4:E6"/>
    <mergeCell ref="F4:F6"/>
    <mergeCell ref="G4:G6"/>
    <mergeCell ref="H4:H6"/>
    <mergeCell ref="I4:I6"/>
    <mergeCell ref="J4:M4"/>
    <mergeCell ref="B8:B19"/>
    <mergeCell ref="N4:N6"/>
    <mergeCell ref="O4:O6"/>
    <mergeCell ref="P4:P6"/>
    <mergeCell ref="J5:J6"/>
    <mergeCell ref="K5:L5"/>
    <mergeCell ref="M5:M6"/>
  </mergeCells>
  <printOptions/>
  <pageMargins left="0.25" right="0.25" top="0.75" bottom="0.75" header="0.3" footer="0.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 Василенко</dc:creator>
  <cp:keywords/>
  <dc:description/>
  <cp:lastModifiedBy>Евгения Василенко</cp:lastModifiedBy>
  <dcterms:created xsi:type="dcterms:W3CDTF">2017-01-25T13:41:55Z</dcterms:created>
  <dcterms:modified xsi:type="dcterms:W3CDTF">2017-01-25T13:46:52Z</dcterms:modified>
  <cp:category/>
  <cp:version/>
  <cp:contentType/>
  <cp:contentStatus/>
</cp:coreProperties>
</file>